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XL Class\"/>
    </mc:Choice>
  </mc:AlternateContent>
  <xr:revisionPtr revIDLastSave="0" documentId="13_ncr:1_{ECDE43D0-1DDF-4AC8-AF2D-60A144B740BD}" xr6:coauthVersionLast="45" xr6:coauthVersionMax="45" xr10:uidLastSave="{00000000-0000-0000-0000-000000000000}"/>
  <bookViews>
    <workbookView xWindow="0" yWindow="0" windowWidth="19200" windowHeight="10200" xr2:uid="{F6F16933-2AD2-4193-A044-77B759736EBD}"/>
  </bookViews>
  <sheets>
    <sheet name="Proposed Chang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8" i="2"/>
  <c r="G7" i="2"/>
  <c r="G6" i="2"/>
  <c r="G5" i="2"/>
  <c r="F8" i="2"/>
  <c r="F7" i="2"/>
  <c r="F6" i="2"/>
  <c r="F5" i="2"/>
  <c r="F18" i="2"/>
  <c r="I18" i="2"/>
  <c r="I19" i="2"/>
  <c r="F19" i="2"/>
  <c r="J5" i="2" l="1"/>
  <c r="E5" i="2"/>
  <c r="K11" i="2" l="1"/>
  <c r="I8" i="2"/>
  <c r="I7" i="2"/>
  <c r="I6" i="2"/>
  <c r="H8" i="2"/>
  <c r="H7" i="2"/>
  <c r="H6" i="2"/>
  <c r="H5" i="2"/>
  <c r="H9" i="2" s="1"/>
  <c r="D8" i="2"/>
  <c r="D7" i="2"/>
  <c r="D6" i="2"/>
  <c r="J16" i="2"/>
  <c r="F16" i="2"/>
  <c r="J14" i="2"/>
  <c r="F14" i="2"/>
  <c r="J15" i="2"/>
  <c r="F17" i="2"/>
  <c r="J17" i="2"/>
  <c r="F13" i="2"/>
  <c r="F15" i="2"/>
  <c r="J13" i="2"/>
  <c r="J6" i="2" l="1"/>
  <c r="J7" i="2"/>
  <c r="J8" i="2"/>
  <c r="D9" i="2"/>
  <c r="K5" i="2"/>
  <c r="E9" i="2" l="1"/>
  <c r="E10" i="2" s="1"/>
  <c r="D10" i="2"/>
  <c r="E14" i="2" s="1"/>
  <c r="E18" i="2" s="1"/>
  <c r="E13" i="2"/>
  <c r="J9" i="2"/>
  <c r="E15" i="2" l="1"/>
  <c r="E19" i="2"/>
  <c r="E12" i="2"/>
  <c r="J10" i="2"/>
  <c r="K14" i="2" s="1"/>
  <c r="K13" i="2"/>
  <c r="K9" i="2"/>
  <c r="K16" i="2" l="1"/>
  <c r="K17" i="2" s="1"/>
  <c r="K18" i="2"/>
  <c r="K15" i="2"/>
  <c r="K19" i="2"/>
  <c r="K10" i="2"/>
  <c r="K12" i="2"/>
  <c r="E16" i="2"/>
  <c r="E17" i="2" l="1"/>
</calcChain>
</file>

<file path=xl/sharedStrings.xml><?xml version="1.0" encoding="utf-8"?>
<sst xmlns="http://schemas.openxmlformats.org/spreadsheetml/2006/main" count="99" uniqueCount="69">
  <si>
    <t>P/V Ratio</t>
  </si>
  <si>
    <t>B.E.P.  (Units)</t>
  </si>
  <si>
    <t>B.E.P.  (Value)</t>
  </si>
  <si>
    <t>Margin of Safety</t>
  </si>
  <si>
    <t>Contribution per Unit</t>
  </si>
  <si>
    <t>Direct Wages</t>
  </si>
  <si>
    <t>Direct Materials</t>
  </si>
  <si>
    <t>Machining Cost</t>
  </si>
  <si>
    <t>Net Profit</t>
  </si>
  <si>
    <t>Particulars</t>
  </si>
  <si>
    <t>REFERENCE DATA</t>
  </si>
  <si>
    <t>Sales</t>
  </si>
  <si>
    <t>Qnty</t>
  </si>
  <si>
    <t>Value</t>
  </si>
  <si>
    <t>Contribiution</t>
  </si>
  <si>
    <t>Rs.</t>
  </si>
  <si>
    <t>Rate/Cost/Price</t>
  </si>
  <si>
    <t>In Qnty</t>
  </si>
  <si>
    <t>In Rate</t>
  </si>
  <si>
    <t>EXPECTED CHANGE</t>
  </si>
  <si>
    <t>% of (+) or (-)</t>
  </si>
  <si>
    <t>What is the impact on:</t>
  </si>
  <si>
    <t>Contribution</t>
  </si>
  <si>
    <t>BEP (Units)</t>
  </si>
  <si>
    <t>BEP (Value)</t>
  </si>
  <si>
    <t>a)</t>
  </si>
  <si>
    <t>b)</t>
  </si>
  <si>
    <t>c)</t>
  </si>
  <si>
    <t>d)</t>
  </si>
  <si>
    <t>if the following canges are expected in 2020</t>
  </si>
  <si>
    <t>e)</t>
  </si>
  <si>
    <t>Increase</t>
  </si>
  <si>
    <t>Decrease</t>
  </si>
  <si>
    <t>T. Variable Cost</t>
  </si>
  <si>
    <t>Fixed Cost</t>
  </si>
  <si>
    <t>f)</t>
  </si>
  <si>
    <t>g)</t>
  </si>
  <si>
    <t>h)</t>
  </si>
  <si>
    <t>i)</t>
  </si>
  <si>
    <t>in</t>
  </si>
  <si>
    <t>Selling units</t>
  </si>
  <si>
    <t>Selling price</t>
  </si>
  <si>
    <t>Material consumption</t>
  </si>
  <si>
    <t>Material price</t>
  </si>
  <si>
    <t>Labour hours</t>
  </si>
  <si>
    <t>Labour rate</t>
  </si>
  <si>
    <t>Machining hours</t>
  </si>
  <si>
    <t>Machining rate</t>
  </si>
  <si>
    <t>impact in MCosting</t>
  </si>
  <si>
    <t>CURRENT YEAR (2019)</t>
  </si>
  <si>
    <t>NEXT YEAR (2020)</t>
  </si>
  <si>
    <t>DATA RELATED TO THE CURRENT YEAR</t>
  </si>
  <si>
    <t>DATA RELATED TO THE NEXT YEAR</t>
  </si>
  <si>
    <t>Sales required to earn a profit of Rs.</t>
  </si>
  <si>
    <t>Selling Price - Variable Cost</t>
  </si>
  <si>
    <t>(Contribution/Sales) x 100</t>
  </si>
  <si>
    <t>F. Cost / Contribution per unit</t>
  </si>
  <si>
    <t>Fixed Cost / P V Ratio</t>
  </si>
  <si>
    <t>Present Sales - BE Sales</t>
  </si>
  <si>
    <t>(in Value)</t>
  </si>
  <si>
    <t>(in Units)</t>
  </si>
  <si>
    <t>(Fixed Cost+Requried profit) / (PV Ratio or C)</t>
  </si>
  <si>
    <t>Please modify the Green Coloured Cells only</t>
  </si>
  <si>
    <t>CMA Dr. RAJU V P</t>
  </si>
  <si>
    <t>Associate Professor</t>
  </si>
  <si>
    <t>P.G. &amp; Research Department of Commerce</t>
  </si>
  <si>
    <t>Nirmala College Muvattupuzha</t>
  </si>
  <si>
    <t>drrajukoratty@gmail.com</t>
  </si>
  <si>
    <t>Demo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</si>
</sst>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₹&quot;\ #,##0"/>
    <numFmt numFmtId="165" formatCode="0.0%"/>
    <numFmt numFmtId="166" formatCode="&quot;₹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6"/>
      <color theme="0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3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3" fillId="4" borderId="0" xfId="0" applyFont="1" applyFill="1"/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/>
    <xf numFmtId="2" fontId="3" fillId="3" borderId="7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2" fontId="3" fillId="3" borderId="2" xfId="0" applyNumberFormat="1" applyFont="1" applyFill="1" applyBorder="1" applyAlignment="1">
      <alignment vertical="center"/>
    </xf>
    <xf numFmtId="0" fontId="3" fillId="3" borderId="4" xfId="0" applyFont="1" applyFill="1" applyBorder="1"/>
    <xf numFmtId="2" fontId="3" fillId="3" borderId="4" xfId="0" applyNumberFormat="1" applyFont="1" applyFill="1" applyBorder="1" applyAlignment="1">
      <alignment vertical="center"/>
    </xf>
    <xf numFmtId="0" fontId="3" fillId="10" borderId="4" xfId="0" applyFont="1" applyFill="1" applyBorder="1" applyAlignment="1">
      <alignment vertical="center"/>
    </xf>
    <xf numFmtId="0" fontId="3" fillId="10" borderId="0" xfId="0" applyFont="1" applyFill="1" applyAlignment="1">
      <alignment horizontal="center"/>
    </xf>
    <xf numFmtId="166" fontId="3" fillId="10" borderId="18" xfId="0" applyNumberFormat="1" applyFont="1" applyFill="1" applyBorder="1" applyAlignment="1">
      <alignment vertical="center"/>
    </xf>
    <xf numFmtId="166" fontId="3" fillId="10" borderId="19" xfId="0" applyNumberFormat="1" applyFont="1" applyFill="1" applyBorder="1" applyAlignment="1">
      <alignment vertical="center"/>
    </xf>
    <xf numFmtId="164" fontId="3" fillId="10" borderId="1" xfId="0" applyNumberFormat="1" applyFont="1" applyFill="1" applyBorder="1" applyAlignment="1">
      <alignment horizontal="right" vertical="center"/>
    </xf>
    <xf numFmtId="166" fontId="3" fillId="10" borderId="5" xfId="0" applyNumberFormat="1" applyFont="1" applyFill="1" applyBorder="1" applyAlignment="1">
      <alignment horizontal="right" vertical="center"/>
    </xf>
    <xf numFmtId="164" fontId="3" fillId="10" borderId="5" xfId="0" applyNumberFormat="1" applyFont="1" applyFill="1" applyBorder="1" applyAlignment="1">
      <alignment horizontal="center" vertical="center"/>
    </xf>
    <xf numFmtId="166" fontId="3" fillId="10" borderId="2" xfId="0" applyNumberFormat="1" applyFont="1" applyFill="1" applyBorder="1" applyAlignment="1">
      <alignment horizontal="right" vertical="center"/>
    </xf>
    <xf numFmtId="164" fontId="3" fillId="10" borderId="2" xfId="0" applyNumberFormat="1" applyFont="1" applyFill="1" applyBorder="1" applyAlignment="1">
      <alignment horizontal="center" vertical="center"/>
    </xf>
    <xf numFmtId="166" fontId="3" fillId="10" borderId="4" xfId="0" applyNumberFormat="1" applyFont="1" applyFill="1" applyBorder="1" applyAlignment="1">
      <alignment horizontal="right" vertical="center"/>
    </xf>
    <xf numFmtId="164" fontId="3" fillId="10" borderId="4" xfId="0" applyNumberFormat="1" applyFont="1" applyFill="1" applyBorder="1" applyAlignment="1">
      <alignment horizontal="center" vertical="center"/>
    </xf>
    <xf numFmtId="4" fontId="3" fillId="10" borderId="3" xfId="0" applyNumberFormat="1" applyFont="1" applyFill="1" applyBorder="1" applyAlignment="1">
      <alignment vertical="center"/>
    </xf>
    <xf numFmtId="166" fontId="3" fillId="10" borderId="3" xfId="0" applyNumberFormat="1" applyFont="1" applyFill="1" applyBorder="1" applyAlignment="1">
      <alignment vertical="center"/>
    </xf>
    <xf numFmtId="166" fontId="3" fillId="10" borderId="3" xfId="0" applyNumberFormat="1" applyFont="1" applyFill="1" applyBorder="1" applyAlignment="1">
      <alignment horizontal="right" vertical="center"/>
    </xf>
    <xf numFmtId="164" fontId="3" fillId="10" borderId="3" xfId="0" applyNumberFormat="1" applyFont="1" applyFill="1" applyBorder="1" applyAlignment="1">
      <alignment vertical="center"/>
    </xf>
    <xf numFmtId="4" fontId="3" fillId="10" borderId="5" xfId="0" applyNumberFormat="1" applyFont="1" applyFill="1" applyBorder="1" applyAlignment="1">
      <alignment vertical="center"/>
    </xf>
    <xf numFmtId="166" fontId="3" fillId="10" borderId="5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164" fontId="3" fillId="10" borderId="2" xfId="0" applyNumberFormat="1" applyFont="1" applyFill="1" applyBorder="1" applyAlignment="1">
      <alignment vertical="center"/>
    </xf>
    <xf numFmtId="164" fontId="3" fillId="10" borderId="5" xfId="0" applyNumberFormat="1" applyFont="1" applyFill="1" applyBorder="1" applyAlignment="1">
      <alignment vertical="center"/>
    </xf>
    <xf numFmtId="164" fontId="3" fillId="10" borderId="6" xfId="0" applyNumberFormat="1" applyFont="1" applyFill="1" applyBorder="1" applyAlignment="1">
      <alignment horizontal="right" vertical="center"/>
    </xf>
    <xf numFmtId="0" fontId="3" fillId="10" borderId="8" xfId="0" applyFont="1" applyFill="1" applyBorder="1" applyAlignment="1">
      <alignment vertical="center"/>
    </xf>
    <xf numFmtId="164" fontId="3" fillId="10" borderId="8" xfId="0" applyNumberFormat="1" applyFont="1" applyFill="1" applyBorder="1" applyAlignment="1">
      <alignment vertical="center"/>
    </xf>
    <xf numFmtId="164" fontId="3" fillId="10" borderId="3" xfId="0" applyNumberFormat="1" applyFont="1" applyFill="1" applyBorder="1" applyAlignment="1">
      <alignment horizontal="right" vertical="center"/>
    </xf>
    <xf numFmtId="0" fontId="3" fillId="10" borderId="4" xfId="0" applyFont="1" applyFill="1" applyBorder="1" applyAlignment="1">
      <alignment horizontal="center" vertical="center"/>
    </xf>
    <xf numFmtId="3" fontId="3" fillId="10" borderId="0" xfId="0" applyNumberFormat="1" applyFont="1" applyFill="1" applyAlignment="1">
      <alignment horizontal="center"/>
    </xf>
    <xf numFmtId="0" fontId="3" fillId="10" borderId="7" xfId="0" applyFont="1" applyFill="1" applyBorder="1" applyAlignment="1">
      <alignment vertical="center"/>
    </xf>
    <xf numFmtId="166" fontId="3" fillId="10" borderId="14" xfId="0" applyNumberFormat="1" applyFont="1" applyFill="1" applyBorder="1" applyAlignment="1">
      <alignment vertical="center"/>
    </xf>
    <xf numFmtId="166" fontId="3" fillId="10" borderId="2" xfId="0" applyNumberFormat="1" applyFont="1" applyFill="1" applyBorder="1" applyAlignment="1">
      <alignment vertical="center"/>
    </xf>
    <xf numFmtId="166" fontId="3" fillId="10" borderId="8" xfId="0" applyNumberFormat="1" applyFont="1" applyFill="1" applyBorder="1" applyAlignment="1">
      <alignment vertical="center"/>
    </xf>
    <xf numFmtId="164" fontId="3" fillId="10" borderId="14" xfId="0" applyNumberFormat="1" applyFont="1" applyFill="1" applyBorder="1" applyAlignment="1">
      <alignment horizontal="right" vertical="center"/>
    </xf>
    <xf numFmtId="164" fontId="3" fillId="10" borderId="20" xfId="0" applyNumberFormat="1" applyFont="1" applyFill="1" applyBorder="1" applyAlignment="1">
      <alignment horizontal="center" vertical="center"/>
    </xf>
    <xf numFmtId="164" fontId="3" fillId="10" borderId="21" xfId="0" applyNumberFormat="1" applyFont="1" applyFill="1" applyBorder="1" applyAlignment="1">
      <alignment horizontal="center" vertical="center"/>
    </xf>
    <xf numFmtId="164" fontId="3" fillId="10" borderId="22" xfId="0" applyNumberFormat="1" applyFont="1" applyFill="1" applyBorder="1" applyAlignment="1">
      <alignment horizontal="center" vertical="center"/>
    </xf>
    <xf numFmtId="164" fontId="3" fillId="10" borderId="14" xfId="0" applyNumberFormat="1" applyFont="1" applyFill="1" applyBorder="1" applyAlignment="1">
      <alignment vertical="center"/>
    </xf>
    <xf numFmtId="0" fontId="3" fillId="10" borderId="23" xfId="0" applyFont="1" applyFill="1" applyBorder="1" applyAlignment="1">
      <alignment vertical="center"/>
    </xf>
    <xf numFmtId="4" fontId="3" fillId="10" borderId="19" xfId="0" applyNumberFormat="1" applyFont="1" applyFill="1" applyBorder="1" applyAlignment="1">
      <alignment horizontal="right" vertical="center"/>
    </xf>
    <xf numFmtId="4" fontId="3" fillId="10" borderId="24" xfId="0" applyNumberFormat="1" applyFont="1" applyFill="1" applyBorder="1" applyAlignment="1">
      <alignment horizontal="right" vertical="center"/>
    </xf>
    <xf numFmtId="4" fontId="3" fillId="10" borderId="25" xfId="0" applyNumberFormat="1" applyFont="1" applyFill="1" applyBorder="1" applyAlignment="1">
      <alignment horizontal="right" vertical="center"/>
    </xf>
    <xf numFmtId="4" fontId="3" fillId="10" borderId="23" xfId="0" applyNumberFormat="1" applyFont="1" applyFill="1" applyBorder="1" applyAlignment="1">
      <alignment horizontal="right" vertical="center"/>
    </xf>
    <xf numFmtId="4" fontId="3" fillId="10" borderId="15" xfId="0" applyNumberFormat="1" applyFont="1" applyFill="1" applyBorder="1" applyAlignment="1">
      <alignment vertical="center"/>
    </xf>
    <xf numFmtId="4" fontId="3" fillId="10" borderId="24" xfId="0" applyNumberFormat="1" applyFont="1" applyFill="1" applyBorder="1" applyAlignment="1">
      <alignment vertical="center"/>
    </xf>
    <xf numFmtId="0" fontId="3" fillId="10" borderId="25" xfId="0" applyFont="1" applyFill="1" applyBorder="1" applyAlignment="1">
      <alignment vertical="center"/>
    </xf>
    <xf numFmtId="0" fontId="3" fillId="10" borderId="17" xfId="0" applyFont="1" applyFill="1" applyBorder="1" applyAlignment="1">
      <alignment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10" fontId="3" fillId="10" borderId="32" xfId="1" quotePrefix="1" applyNumberFormat="1" applyFont="1" applyFill="1" applyBorder="1" applyAlignment="1">
      <alignment horizontal="center" vertical="center"/>
    </xf>
    <xf numFmtId="10" fontId="3" fillId="10" borderId="33" xfId="1" quotePrefix="1" applyNumberFormat="1" applyFont="1" applyFill="1" applyBorder="1" applyAlignment="1">
      <alignment horizontal="center" vertical="center"/>
    </xf>
    <xf numFmtId="10" fontId="3" fillId="10" borderId="34" xfId="1" quotePrefix="1" applyNumberFormat="1" applyFont="1" applyFill="1" applyBorder="1" applyAlignment="1">
      <alignment horizontal="center" vertical="center"/>
    </xf>
    <xf numFmtId="10" fontId="3" fillId="10" borderId="35" xfId="1" quotePrefix="1" applyNumberFormat="1" applyFont="1" applyFill="1" applyBorder="1" applyAlignment="1">
      <alignment horizontal="center" vertical="center"/>
    </xf>
    <xf numFmtId="165" fontId="3" fillId="10" borderId="34" xfId="1" applyNumberFormat="1" applyFont="1" applyFill="1" applyBorder="1" applyAlignment="1">
      <alignment vertical="center"/>
    </xf>
    <xf numFmtId="165" fontId="3" fillId="10" borderId="35" xfId="1" applyNumberFormat="1" applyFont="1" applyFill="1" applyBorder="1" applyAlignment="1">
      <alignment vertical="center"/>
    </xf>
    <xf numFmtId="165" fontId="3" fillId="10" borderId="30" xfId="1" applyNumberFormat="1" applyFont="1" applyFill="1" applyBorder="1" applyAlignment="1">
      <alignment vertical="center"/>
    </xf>
    <xf numFmtId="165" fontId="3" fillId="10" borderId="31" xfId="1" applyNumberFormat="1" applyFont="1" applyFill="1" applyBorder="1" applyAlignment="1">
      <alignment vertical="center"/>
    </xf>
    <xf numFmtId="0" fontId="3" fillId="12" borderId="0" xfId="0" applyFont="1" applyFill="1" applyBorder="1" applyAlignment="1"/>
    <xf numFmtId="0" fontId="3" fillId="12" borderId="0" xfId="0" applyFont="1" applyFill="1" applyBorder="1" applyAlignment="1">
      <alignment horizontal="right"/>
    </xf>
    <xf numFmtId="0" fontId="3" fillId="12" borderId="0" xfId="0" applyFont="1" applyFill="1" applyBorder="1"/>
    <xf numFmtId="2" fontId="3" fillId="7" borderId="7" xfId="0" applyNumberFormat="1" applyFont="1" applyFill="1" applyBorder="1" applyAlignment="1">
      <alignment horizontal="left" vertical="center"/>
    </xf>
    <xf numFmtId="2" fontId="3" fillId="7" borderId="2" xfId="0" applyNumberFormat="1" applyFont="1" applyFill="1" applyBorder="1" applyAlignment="1">
      <alignment horizontal="left" vertical="center"/>
    </xf>
    <xf numFmtId="2" fontId="3" fillId="7" borderId="4" xfId="0" applyNumberFormat="1" applyFont="1" applyFill="1" applyBorder="1" applyAlignment="1">
      <alignment horizontal="left" vertical="center"/>
    </xf>
    <xf numFmtId="2" fontId="3" fillId="7" borderId="7" xfId="0" applyNumberFormat="1" applyFont="1" applyFill="1" applyBorder="1" applyAlignment="1">
      <alignment horizontal="right" vertical="center"/>
    </xf>
    <xf numFmtId="2" fontId="3" fillId="7" borderId="2" xfId="0" applyNumberFormat="1" applyFont="1" applyFill="1" applyBorder="1" applyAlignment="1">
      <alignment horizontal="right" vertical="center"/>
    </xf>
    <xf numFmtId="2" fontId="3" fillId="7" borderId="4" xfId="0" applyNumberFormat="1" applyFont="1" applyFill="1" applyBorder="1" applyAlignment="1">
      <alignment horizontal="right" vertical="center"/>
    </xf>
    <xf numFmtId="4" fontId="3" fillId="13" borderId="3" xfId="0" applyNumberFormat="1" applyFont="1" applyFill="1" applyBorder="1" applyAlignment="1" applyProtection="1">
      <alignment horizontal="right" vertical="center"/>
      <protection locked="0"/>
    </xf>
    <xf numFmtId="4" fontId="3" fillId="13" borderId="5" xfId="0" applyNumberFormat="1" applyFont="1" applyFill="1" applyBorder="1" applyAlignment="1" applyProtection="1">
      <alignment horizontal="right" vertical="center"/>
      <protection locked="0"/>
    </xf>
    <xf numFmtId="4" fontId="3" fillId="13" borderId="2" xfId="0" applyNumberFormat="1" applyFont="1" applyFill="1" applyBorder="1" applyAlignment="1" applyProtection="1">
      <alignment horizontal="right" vertical="center"/>
      <protection locked="0"/>
    </xf>
    <xf numFmtId="4" fontId="3" fillId="13" borderId="4" xfId="0" applyNumberFormat="1" applyFont="1" applyFill="1" applyBorder="1" applyAlignment="1" applyProtection="1">
      <alignment horizontal="right" vertical="center"/>
      <protection locked="0"/>
    </xf>
    <xf numFmtId="166" fontId="3" fillId="13" borderId="4" xfId="0" applyNumberFormat="1" applyFont="1" applyFill="1" applyBorder="1" applyAlignment="1" applyProtection="1">
      <alignment horizontal="center" vertical="center"/>
      <protection locked="0"/>
    </xf>
    <xf numFmtId="166" fontId="3" fillId="13" borderId="2" xfId="0" applyNumberFormat="1" applyFont="1" applyFill="1" applyBorder="1" applyAlignment="1" applyProtection="1">
      <alignment horizontal="center" vertical="center"/>
      <protection locked="0"/>
    </xf>
    <xf numFmtId="166" fontId="3" fillId="13" borderId="5" xfId="0" applyNumberFormat="1" applyFont="1" applyFill="1" applyBorder="1" applyAlignment="1" applyProtection="1">
      <alignment horizontal="center" vertical="center"/>
      <protection locked="0"/>
    </xf>
    <xf numFmtId="166" fontId="3" fillId="13" borderId="15" xfId="0" applyNumberFormat="1" applyFont="1" applyFill="1" applyBorder="1" applyAlignment="1" applyProtection="1">
      <alignment vertical="center"/>
      <protection locked="0"/>
    </xf>
    <xf numFmtId="164" fontId="3" fillId="13" borderId="12" xfId="0" applyNumberFormat="1" applyFont="1" applyFill="1" applyBorder="1" applyAlignment="1" applyProtection="1">
      <alignment horizontal="right" vertical="center"/>
      <protection locked="0"/>
    </xf>
    <xf numFmtId="164" fontId="3" fillId="13" borderId="12" xfId="0" applyNumberFormat="1" applyFont="1" applyFill="1" applyBorder="1" applyAlignment="1" applyProtection="1">
      <alignment horizontal="left" vertical="center"/>
      <protection locked="0"/>
    </xf>
    <xf numFmtId="10" fontId="3" fillId="13" borderId="0" xfId="1" applyNumberFormat="1" applyFont="1" applyFill="1" applyBorder="1" applyProtection="1">
      <protection locked="0"/>
    </xf>
    <xf numFmtId="0" fontId="3" fillId="13" borderId="0" xfId="0" applyFont="1" applyFill="1" applyBorder="1" applyProtection="1">
      <protection locked="0"/>
    </xf>
    <xf numFmtId="0" fontId="4" fillId="6" borderId="0" xfId="0" applyFont="1" applyFill="1" applyAlignment="1"/>
    <xf numFmtId="0" fontId="4" fillId="6" borderId="0" xfId="0" applyFont="1" applyFill="1" applyAlignment="1">
      <alignment horizontal="right"/>
    </xf>
    <xf numFmtId="0" fontId="6" fillId="4" borderId="0" xfId="0" applyFont="1" applyFill="1"/>
    <xf numFmtId="0" fontId="7" fillId="4" borderId="0" xfId="0" applyFont="1" applyFill="1"/>
    <xf numFmtId="0" fontId="8" fillId="4" borderId="0" xfId="2" applyFont="1" applyFill="1"/>
    <xf numFmtId="0" fontId="3" fillId="10" borderId="16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right" vertical="center"/>
    </xf>
    <xf numFmtId="2" fontId="3" fillId="7" borderId="23" xfId="0" applyNumberFormat="1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left" vertical="center"/>
    </xf>
    <xf numFmtId="2" fontId="3" fillId="7" borderId="23" xfId="0" applyNumberFormat="1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2" fontId="3" fillId="7" borderId="21" xfId="0" applyNumberFormat="1" applyFont="1" applyFill="1" applyBorder="1" applyAlignment="1">
      <alignment horizontal="right" vertical="center"/>
    </xf>
    <xf numFmtId="2" fontId="3" fillId="7" borderId="25" xfId="0" applyNumberFormat="1" applyFont="1" applyFill="1" applyBorder="1" applyAlignment="1">
      <alignment horizontal="right" vertical="center"/>
    </xf>
    <xf numFmtId="2" fontId="3" fillId="7" borderId="21" xfId="0" applyNumberFormat="1" applyFont="1" applyFill="1" applyBorder="1" applyAlignment="1">
      <alignment horizontal="left" vertical="center"/>
    </xf>
    <xf numFmtId="2" fontId="3" fillId="7" borderId="25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2" fillId="6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33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rrajukoratt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C2D9-91C0-4351-A075-90CBC8B3ECAB}">
  <dimension ref="A1:R28"/>
  <sheetViews>
    <sheetView tabSelected="1" zoomScaleNormal="100" workbookViewId="0">
      <selection activeCell="D18" sqref="D18"/>
    </sheetView>
  </sheetViews>
  <sheetFormatPr defaultRowHeight="15.5" x14ac:dyDescent="0.35"/>
  <cols>
    <col min="1" max="1" width="15" style="1" customWidth="1"/>
    <col min="2" max="2" width="9" style="1" customWidth="1"/>
    <col min="3" max="3" width="9.1796875" style="1" customWidth="1"/>
    <col min="4" max="4" width="9.81640625" style="1" customWidth="1"/>
    <col min="5" max="5" width="12.26953125" style="1" customWidth="1"/>
    <col min="6" max="7" width="9.6328125" style="2" customWidth="1"/>
    <col min="8" max="8" width="9" style="1" customWidth="1"/>
    <col min="9" max="9" width="9.1796875" style="1" customWidth="1"/>
    <col min="10" max="10" width="9.81640625" style="1" customWidth="1"/>
    <col min="11" max="11" width="12.26953125" style="1" customWidth="1"/>
    <col min="12" max="12" width="0.54296875" style="1" customWidth="1"/>
    <col min="13" max="13" width="3.54296875" style="1" customWidth="1"/>
    <col min="14" max="14" width="11.6328125" style="1" customWidth="1"/>
    <col min="15" max="15" width="9.36328125" style="1" customWidth="1"/>
    <col min="16" max="16" width="2.26953125" style="1" customWidth="1"/>
    <col min="17" max="17" width="22.54296875" style="1" customWidth="1"/>
    <col min="18" max="18" width="0.54296875" style="1" customWidth="1"/>
    <col min="19" max="16384" width="8.7265625" style="1"/>
  </cols>
  <sheetData>
    <row r="1" spans="1:18" ht="18.5" x14ac:dyDescent="0.45">
      <c r="A1" s="134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20"/>
      <c r="M1" s="95"/>
      <c r="N1" s="96" t="s">
        <v>31</v>
      </c>
      <c r="O1" s="132" t="s">
        <v>32</v>
      </c>
      <c r="P1" s="132"/>
      <c r="Q1" s="133" t="s">
        <v>48</v>
      </c>
      <c r="R1" s="133"/>
    </row>
    <row r="2" spans="1:18" x14ac:dyDescent="0.35">
      <c r="A2" s="116" t="s">
        <v>51</v>
      </c>
      <c r="B2" s="116"/>
      <c r="C2" s="116"/>
      <c r="D2" s="116"/>
      <c r="E2" s="115"/>
      <c r="F2" s="114" t="s">
        <v>19</v>
      </c>
      <c r="G2" s="115"/>
      <c r="H2" s="116" t="s">
        <v>52</v>
      </c>
      <c r="I2" s="116"/>
      <c r="J2" s="116"/>
      <c r="K2" s="116"/>
      <c r="L2" s="120"/>
      <c r="M2" s="74" t="s">
        <v>21</v>
      </c>
      <c r="N2" s="74"/>
      <c r="O2" s="74"/>
      <c r="P2" s="75"/>
      <c r="Q2" s="76"/>
      <c r="R2" s="120"/>
    </row>
    <row r="3" spans="1:18" x14ac:dyDescent="0.35">
      <c r="A3" s="3" t="s">
        <v>9</v>
      </c>
      <c r="B3" s="109" t="s">
        <v>49</v>
      </c>
      <c r="C3" s="110"/>
      <c r="D3" s="111"/>
      <c r="E3" s="8" t="s">
        <v>15</v>
      </c>
      <c r="F3" s="112" t="s">
        <v>20</v>
      </c>
      <c r="G3" s="113"/>
      <c r="H3" s="109" t="s">
        <v>50</v>
      </c>
      <c r="I3" s="110"/>
      <c r="J3" s="111"/>
      <c r="K3" s="4" t="s">
        <v>15</v>
      </c>
      <c r="L3" s="120"/>
      <c r="M3" s="76"/>
      <c r="N3" s="75" t="s">
        <v>25</v>
      </c>
      <c r="O3" s="76" t="s">
        <v>22</v>
      </c>
      <c r="P3" s="76"/>
      <c r="Q3" s="76"/>
      <c r="R3" s="120"/>
    </row>
    <row r="4" spans="1:18" x14ac:dyDescent="0.35">
      <c r="A4" s="20" t="s">
        <v>9</v>
      </c>
      <c r="B4" s="44" t="s">
        <v>12</v>
      </c>
      <c r="C4" s="100" t="s">
        <v>16</v>
      </c>
      <c r="D4" s="101"/>
      <c r="E4" s="45" t="s">
        <v>13</v>
      </c>
      <c r="F4" s="64" t="s">
        <v>17</v>
      </c>
      <c r="G4" s="65" t="s">
        <v>18</v>
      </c>
      <c r="H4" s="55" t="s">
        <v>12</v>
      </c>
      <c r="I4" s="100" t="s">
        <v>16</v>
      </c>
      <c r="J4" s="101"/>
      <c r="K4" s="21" t="s">
        <v>13</v>
      </c>
      <c r="L4" s="120"/>
      <c r="M4" s="76"/>
      <c r="N4" s="75" t="s">
        <v>26</v>
      </c>
      <c r="O4" s="76" t="s">
        <v>0</v>
      </c>
      <c r="P4" s="76"/>
      <c r="Q4" s="76"/>
      <c r="R4" s="120"/>
    </row>
    <row r="5" spans="1:18" x14ac:dyDescent="0.35">
      <c r="A5" s="46" t="s">
        <v>11</v>
      </c>
      <c r="B5" s="83">
        <v>800</v>
      </c>
      <c r="C5" s="47"/>
      <c r="D5" s="90">
        <v>200</v>
      </c>
      <c r="E5" s="50">
        <f>+B5*D5</f>
        <v>160000</v>
      </c>
      <c r="F5" s="66">
        <f>IF(O10="Increase",N10,-N10)</f>
        <v>0</v>
      </c>
      <c r="G5" s="67">
        <f>IF(O11="Increase",N11,-N11)</f>
        <v>0</v>
      </c>
      <c r="H5" s="56">
        <f>B5+(F5*B5)</f>
        <v>800</v>
      </c>
      <c r="I5" s="22"/>
      <c r="J5" s="23">
        <f>D5+D5*G5</f>
        <v>200</v>
      </c>
      <c r="K5" s="24">
        <f>H5*J5</f>
        <v>160000</v>
      </c>
      <c r="L5" s="120"/>
      <c r="M5" s="76"/>
      <c r="N5" s="75" t="s">
        <v>27</v>
      </c>
      <c r="O5" s="76" t="s">
        <v>23</v>
      </c>
      <c r="P5" s="76"/>
      <c r="Q5" s="76"/>
      <c r="R5" s="120"/>
    </row>
    <row r="6" spans="1:18" x14ac:dyDescent="0.35">
      <c r="A6" s="37" t="s">
        <v>6</v>
      </c>
      <c r="B6" s="84">
        <v>9</v>
      </c>
      <c r="C6" s="89">
        <v>10</v>
      </c>
      <c r="D6" s="25">
        <f>+B6*C6</f>
        <v>90</v>
      </c>
      <c r="E6" s="51"/>
      <c r="F6" s="68">
        <f>IF(O12="Increase",N12,-N12)</f>
        <v>0</v>
      </c>
      <c r="G6" s="69">
        <f>IF(O13="Increase",N13,-N13)</f>
        <v>0</v>
      </c>
      <c r="H6" s="57">
        <f>B6+(F6*B6)</f>
        <v>9</v>
      </c>
      <c r="I6" s="25">
        <f>C6+(G6*C6)</f>
        <v>10</v>
      </c>
      <c r="J6" s="25">
        <f>+H6*I6</f>
        <v>90</v>
      </c>
      <c r="K6" s="26"/>
      <c r="L6" s="120"/>
      <c r="M6" s="76"/>
      <c r="N6" s="75" t="s">
        <v>28</v>
      </c>
      <c r="O6" s="76" t="s">
        <v>24</v>
      </c>
      <c r="P6" s="76"/>
      <c r="Q6" s="76"/>
      <c r="R6" s="120"/>
    </row>
    <row r="7" spans="1:18" x14ac:dyDescent="0.35">
      <c r="A7" s="37" t="s">
        <v>5</v>
      </c>
      <c r="B7" s="85">
        <v>5</v>
      </c>
      <c r="C7" s="88">
        <v>8</v>
      </c>
      <c r="D7" s="27">
        <f>+B7*C7</f>
        <v>40</v>
      </c>
      <c r="E7" s="52"/>
      <c r="F7" s="68">
        <f>IF(O14="Increase",N14,-N14)</f>
        <v>0</v>
      </c>
      <c r="G7" s="69">
        <f>IF(O15="Increase",N15,-N15)</f>
        <v>0</v>
      </c>
      <c r="H7" s="58">
        <f>B7+(F7*B7)</f>
        <v>5</v>
      </c>
      <c r="I7" s="27">
        <f>C7+(G7*C7)</f>
        <v>8</v>
      </c>
      <c r="J7" s="27">
        <f>+H7*I7</f>
        <v>40</v>
      </c>
      <c r="K7" s="28"/>
      <c r="L7" s="120"/>
      <c r="M7" s="76"/>
      <c r="N7" s="75" t="s">
        <v>30</v>
      </c>
      <c r="O7" s="76" t="s">
        <v>3</v>
      </c>
      <c r="P7" s="76"/>
      <c r="Q7" s="76"/>
      <c r="R7" s="120"/>
    </row>
    <row r="8" spans="1:18" x14ac:dyDescent="0.35">
      <c r="A8" s="37" t="s">
        <v>7</v>
      </c>
      <c r="B8" s="86">
        <v>2</v>
      </c>
      <c r="C8" s="87">
        <v>5</v>
      </c>
      <c r="D8" s="29">
        <f>+B8*C8</f>
        <v>10</v>
      </c>
      <c r="E8" s="53"/>
      <c r="F8" s="68">
        <f>IF(O16="Increase",N16,-N16)</f>
        <v>0</v>
      </c>
      <c r="G8" s="69">
        <f>IF(O17="Increase",N17,-N17)</f>
        <v>0</v>
      </c>
      <c r="H8" s="59">
        <f>B8+(F8*B8)</f>
        <v>2</v>
      </c>
      <c r="I8" s="29">
        <f>C8+(G8*C8)</f>
        <v>5</v>
      </c>
      <c r="J8" s="29">
        <f>+H8*I8</f>
        <v>10</v>
      </c>
      <c r="K8" s="30"/>
      <c r="L8" s="120"/>
      <c r="M8" s="76" t="s">
        <v>29</v>
      </c>
      <c r="N8" s="76"/>
      <c r="O8" s="76"/>
      <c r="P8" s="76"/>
      <c r="Q8" s="76"/>
      <c r="R8" s="120"/>
    </row>
    <row r="9" spans="1:18" x14ac:dyDescent="0.35">
      <c r="A9" s="37" t="s">
        <v>33</v>
      </c>
      <c r="B9" s="31"/>
      <c r="C9" s="32"/>
      <c r="D9" s="33">
        <f>SUM(D6:D8)</f>
        <v>140</v>
      </c>
      <c r="E9" s="54">
        <f>D9*B5</f>
        <v>112000</v>
      </c>
      <c r="F9" s="70"/>
      <c r="G9" s="71"/>
      <c r="H9" s="60">
        <f>+H5</f>
        <v>800</v>
      </c>
      <c r="I9" s="32"/>
      <c r="J9" s="33">
        <f>SUM(J6:J8)</f>
        <v>140</v>
      </c>
      <c r="K9" s="34">
        <f>J9*H5</f>
        <v>112000</v>
      </c>
      <c r="L9" s="120"/>
      <c r="M9" s="75" t="s">
        <v>25</v>
      </c>
      <c r="N9" s="93">
        <v>0</v>
      </c>
      <c r="O9" s="94" t="s">
        <v>31</v>
      </c>
      <c r="P9" s="76" t="s">
        <v>39</v>
      </c>
      <c r="Q9" s="76" t="s">
        <v>34</v>
      </c>
      <c r="R9" s="120"/>
    </row>
    <row r="10" spans="1:18" x14ac:dyDescent="0.35">
      <c r="A10" s="37" t="s">
        <v>14</v>
      </c>
      <c r="B10" s="35"/>
      <c r="C10" s="36"/>
      <c r="D10" s="33">
        <f>D5-D9</f>
        <v>60</v>
      </c>
      <c r="E10" s="50">
        <f>E5-E9</f>
        <v>48000</v>
      </c>
      <c r="F10" s="70"/>
      <c r="G10" s="71"/>
      <c r="H10" s="61"/>
      <c r="I10" s="36"/>
      <c r="J10" s="33">
        <f>J5-J9</f>
        <v>60</v>
      </c>
      <c r="K10" s="34">
        <f>+K5-K9</f>
        <v>48000</v>
      </c>
      <c r="L10" s="120"/>
      <c r="M10" s="75" t="s">
        <v>26</v>
      </c>
      <c r="N10" s="93">
        <v>0</v>
      </c>
      <c r="O10" s="94" t="s">
        <v>31</v>
      </c>
      <c r="P10" s="76" t="s">
        <v>39</v>
      </c>
      <c r="Q10" s="76" t="s">
        <v>40</v>
      </c>
      <c r="R10" s="120"/>
    </row>
    <row r="11" spans="1:18" x14ac:dyDescent="0.35">
      <c r="A11" s="37" t="s">
        <v>34</v>
      </c>
      <c r="B11" s="37"/>
      <c r="C11" s="48"/>
      <c r="D11" s="36"/>
      <c r="E11" s="91">
        <v>20000</v>
      </c>
      <c r="F11" s="70"/>
      <c r="G11" s="69">
        <f>IF(O9="Increase",N9,-N9)</f>
        <v>0</v>
      </c>
      <c r="H11" s="62"/>
      <c r="I11" s="38"/>
      <c r="J11" s="39"/>
      <c r="K11" s="40">
        <f>E11+E11*G11</f>
        <v>20000</v>
      </c>
      <c r="L11" s="120"/>
      <c r="M11" s="75" t="s">
        <v>27</v>
      </c>
      <c r="N11" s="93">
        <v>0</v>
      </c>
      <c r="O11" s="94" t="s">
        <v>31</v>
      </c>
      <c r="P11" s="76" t="s">
        <v>39</v>
      </c>
      <c r="Q11" s="76" t="s">
        <v>41</v>
      </c>
      <c r="R11" s="120"/>
    </row>
    <row r="12" spans="1:18" x14ac:dyDescent="0.35">
      <c r="A12" s="41" t="s">
        <v>8</v>
      </c>
      <c r="B12" s="41"/>
      <c r="C12" s="49"/>
      <c r="D12" s="49"/>
      <c r="E12" s="50">
        <f>E5-E9-E11</f>
        <v>28000</v>
      </c>
      <c r="F12" s="72"/>
      <c r="G12" s="73"/>
      <c r="H12" s="63"/>
      <c r="I12" s="42"/>
      <c r="J12" s="42"/>
      <c r="K12" s="43">
        <f>K5-K9-K11</f>
        <v>28000</v>
      </c>
      <c r="L12" s="120"/>
      <c r="M12" s="75" t="s">
        <v>28</v>
      </c>
      <c r="N12" s="93">
        <v>0</v>
      </c>
      <c r="O12" s="94" t="s">
        <v>31</v>
      </c>
      <c r="P12" s="76" t="s">
        <v>39</v>
      </c>
      <c r="Q12" s="76" t="s">
        <v>42</v>
      </c>
      <c r="R12" s="120"/>
    </row>
    <row r="13" spans="1:18" x14ac:dyDescent="0.35">
      <c r="A13" s="12" t="s">
        <v>4</v>
      </c>
      <c r="B13" s="13"/>
      <c r="C13" s="14"/>
      <c r="D13" s="14"/>
      <c r="E13" s="15">
        <f>D5-D9</f>
        <v>60</v>
      </c>
      <c r="F13" s="77" t="str">
        <f t="shared" ref="F13:F19" ca="1" si="0">_xlfn.FORMULATEXT(E13)</f>
        <v>=D5-D9</v>
      </c>
      <c r="G13" s="126" t="s">
        <v>54</v>
      </c>
      <c r="H13" s="127"/>
      <c r="I13" s="128"/>
      <c r="J13" s="80" t="str">
        <f ca="1">_xlfn.FORMULATEXT(K13)</f>
        <v>=J5-J9</v>
      </c>
      <c r="K13" s="15">
        <f>J5-J9</f>
        <v>60</v>
      </c>
      <c r="L13" s="120"/>
      <c r="M13" s="75" t="s">
        <v>30</v>
      </c>
      <c r="N13" s="93">
        <v>0</v>
      </c>
      <c r="O13" s="94" t="s">
        <v>31</v>
      </c>
      <c r="P13" s="76" t="s">
        <v>39</v>
      </c>
      <c r="Q13" s="76" t="s">
        <v>43</v>
      </c>
      <c r="R13" s="120"/>
    </row>
    <row r="14" spans="1:18" x14ac:dyDescent="0.35">
      <c r="A14" s="5" t="s">
        <v>0</v>
      </c>
      <c r="B14" s="16"/>
      <c r="C14" s="17"/>
      <c r="D14" s="17"/>
      <c r="E14" s="9">
        <f>D10/D5</f>
        <v>0.3</v>
      </c>
      <c r="F14" s="78" t="str">
        <f t="shared" ca="1" si="0"/>
        <v>=D10/D5</v>
      </c>
      <c r="G14" s="129" t="s">
        <v>55</v>
      </c>
      <c r="H14" s="130"/>
      <c r="I14" s="131"/>
      <c r="J14" s="81" t="str">
        <f ca="1">_xlfn.FORMULATEXT(K14)</f>
        <v>=J10/J5</v>
      </c>
      <c r="K14" s="9">
        <f>J10/J5</f>
        <v>0.3</v>
      </c>
      <c r="L14" s="120"/>
      <c r="M14" s="75" t="s">
        <v>35</v>
      </c>
      <c r="N14" s="93">
        <v>0</v>
      </c>
      <c r="O14" s="94" t="s">
        <v>31</v>
      </c>
      <c r="P14" s="76" t="s">
        <v>39</v>
      </c>
      <c r="Q14" s="76" t="s">
        <v>44</v>
      </c>
      <c r="R14" s="120"/>
    </row>
    <row r="15" spans="1:18" x14ac:dyDescent="0.35">
      <c r="A15" s="5" t="s">
        <v>1</v>
      </c>
      <c r="B15" s="16"/>
      <c r="C15" s="17"/>
      <c r="D15" s="17"/>
      <c r="E15" s="10">
        <f>E11/E13</f>
        <v>333.33333333333331</v>
      </c>
      <c r="F15" s="78" t="str">
        <f t="shared" ca="1" si="0"/>
        <v>=E11/E13</v>
      </c>
      <c r="G15" s="129" t="s">
        <v>56</v>
      </c>
      <c r="H15" s="130"/>
      <c r="I15" s="131"/>
      <c r="J15" s="81" t="str">
        <f ca="1">_xlfn.FORMULATEXT(K15)</f>
        <v>=K11/K13</v>
      </c>
      <c r="K15" s="10">
        <f>K11/K13</f>
        <v>333.33333333333331</v>
      </c>
      <c r="L15" s="120"/>
      <c r="M15" s="75" t="s">
        <v>36</v>
      </c>
      <c r="N15" s="93">
        <v>0</v>
      </c>
      <c r="O15" s="94" t="s">
        <v>31</v>
      </c>
      <c r="P15" s="76" t="s">
        <v>39</v>
      </c>
      <c r="Q15" s="76" t="s">
        <v>45</v>
      </c>
      <c r="R15" s="120"/>
    </row>
    <row r="16" spans="1:18" x14ac:dyDescent="0.35">
      <c r="A16" s="5" t="s">
        <v>2</v>
      </c>
      <c r="B16" s="16"/>
      <c r="C16" s="17"/>
      <c r="D16" s="17"/>
      <c r="E16" s="11">
        <f>E11/E14</f>
        <v>66666.666666666672</v>
      </c>
      <c r="F16" s="78" t="str">
        <f t="shared" ca="1" si="0"/>
        <v>=E11/E14</v>
      </c>
      <c r="G16" s="129" t="s">
        <v>57</v>
      </c>
      <c r="H16" s="130"/>
      <c r="I16" s="131"/>
      <c r="J16" s="81" t="str">
        <f ca="1">_xlfn.FORMULATEXT(K16)</f>
        <v>=K11/K14</v>
      </c>
      <c r="K16" s="11">
        <f>K11/K14</f>
        <v>66666.666666666672</v>
      </c>
      <c r="L16" s="120"/>
      <c r="M16" s="75" t="s">
        <v>37</v>
      </c>
      <c r="N16" s="93">
        <v>0</v>
      </c>
      <c r="O16" s="94" t="s">
        <v>31</v>
      </c>
      <c r="P16" s="76" t="s">
        <v>39</v>
      </c>
      <c r="Q16" s="76" t="s">
        <v>46</v>
      </c>
      <c r="R16" s="120"/>
    </row>
    <row r="17" spans="1:18" x14ac:dyDescent="0.35">
      <c r="A17" s="5" t="s">
        <v>3</v>
      </c>
      <c r="B17" s="18"/>
      <c r="C17" s="19"/>
      <c r="D17" s="19"/>
      <c r="E17" s="11">
        <f>E5-E16</f>
        <v>93333.333333333328</v>
      </c>
      <c r="F17" s="79" t="str">
        <f t="shared" ca="1" si="0"/>
        <v>=E5-E16</v>
      </c>
      <c r="G17" s="129" t="s">
        <v>58</v>
      </c>
      <c r="H17" s="130"/>
      <c r="I17" s="131"/>
      <c r="J17" s="82" t="str">
        <f ca="1">_xlfn.FORMULATEXT(K17)</f>
        <v>=K5-K16</v>
      </c>
      <c r="K17" s="11">
        <f>K5-K16</f>
        <v>93333.333333333328</v>
      </c>
      <c r="L17" s="120"/>
      <c r="M17" s="75" t="s">
        <v>38</v>
      </c>
      <c r="N17" s="93">
        <v>0</v>
      </c>
      <c r="O17" s="94" t="s">
        <v>31</v>
      </c>
      <c r="P17" s="76" t="s">
        <v>39</v>
      </c>
      <c r="Q17" s="76" t="s">
        <v>47</v>
      </c>
      <c r="R17" s="120"/>
    </row>
    <row r="18" spans="1:18" x14ac:dyDescent="0.35">
      <c r="A18" s="5" t="s">
        <v>53</v>
      </c>
      <c r="B18" s="16"/>
      <c r="C18" s="17"/>
      <c r="D18" s="92">
        <v>20000</v>
      </c>
      <c r="E18" s="11">
        <f>(E11+D18)/E14</f>
        <v>133333.33333333334</v>
      </c>
      <c r="F18" s="124" t="str">
        <f t="shared" ca="1" si="0"/>
        <v>=(E11+D18)/E14</v>
      </c>
      <c r="G18" s="125"/>
      <c r="H18" s="6" t="s">
        <v>59</v>
      </c>
      <c r="I18" s="122" t="str">
        <f ca="1">_xlfn.FORMULATEXT(K18)</f>
        <v>=(K11+D18)/K14</v>
      </c>
      <c r="J18" s="123"/>
      <c r="K18" s="11">
        <f>(K11+D18)/K14</f>
        <v>133333.33333333334</v>
      </c>
      <c r="L18" s="120"/>
      <c r="M18" s="121"/>
      <c r="N18" s="121"/>
      <c r="O18" s="121"/>
      <c r="P18" s="121"/>
      <c r="Q18" s="121"/>
      <c r="R18" s="121"/>
    </row>
    <row r="19" spans="1:18" x14ac:dyDescent="0.35">
      <c r="A19" s="106" t="s">
        <v>61</v>
      </c>
      <c r="B19" s="107"/>
      <c r="C19" s="107"/>
      <c r="D19" s="108"/>
      <c r="E19" s="10">
        <f>(E11+D18)/E13</f>
        <v>666.66666666666663</v>
      </c>
      <c r="F19" s="104" t="str">
        <f t="shared" ca="1" si="0"/>
        <v>=(E11+D18)/E13</v>
      </c>
      <c r="G19" s="105"/>
      <c r="H19" s="7" t="s">
        <v>60</v>
      </c>
      <c r="I19" s="102" t="str">
        <f ca="1">_xlfn.FORMULATEXT(K19)</f>
        <v>=(K11+D18)/K13</v>
      </c>
      <c r="J19" s="103"/>
      <c r="K19" s="10">
        <f>(K11+D18)/K13</f>
        <v>666.66666666666663</v>
      </c>
      <c r="L19" s="117" t="s">
        <v>62</v>
      </c>
      <c r="M19" s="118"/>
      <c r="N19" s="118"/>
      <c r="O19" s="118"/>
      <c r="P19" s="118"/>
      <c r="Q19" s="118"/>
      <c r="R19" s="118"/>
    </row>
    <row r="20" spans="1:18" x14ac:dyDescent="0.3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</row>
    <row r="21" spans="1:18" x14ac:dyDescent="0.35">
      <c r="A21" s="2"/>
      <c r="B21" s="2"/>
      <c r="C21" s="2"/>
      <c r="D21" s="2"/>
      <c r="E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8" ht="18.5" x14ac:dyDescent="0.45">
      <c r="A22" s="2"/>
      <c r="B22" s="2"/>
      <c r="C22" s="2"/>
      <c r="D22" s="2"/>
      <c r="E22" s="98" t="s">
        <v>68</v>
      </c>
      <c r="G22" s="97" t="s">
        <v>63</v>
      </c>
      <c r="H22" s="98"/>
      <c r="I22" s="98"/>
      <c r="J22" s="98"/>
      <c r="K22" s="2"/>
      <c r="L22" s="2"/>
      <c r="M22" s="2"/>
      <c r="N22" s="2"/>
      <c r="O22" s="2"/>
      <c r="P22" s="2"/>
      <c r="Q22" s="2"/>
    </row>
    <row r="23" spans="1:18" x14ac:dyDescent="0.35">
      <c r="A23" s="2"/>
      <c r="B23" s="2"/>
      <c r="C23" s="2"/>
      <c r="D23" s="2"/>
      <c r="E23" s="2"/>
      <c r="G23" s="98" t="s">
        <v>64</v>
      </c>
      <c r="H23" s="98"/>
      <c r="I23" s="98"/>
      <c r="J23" s="98"/>
      <c r="K23" s="2"/>
      <c r="L23" s="2"/>
      <c r="M23" s="2"/>
      <c r="N23" s="2"/>
      <c r="O23" s="2"/>
      <c r="P23" s="2"/>
      <c r="Q23" s="2"/>
    </row>
    <row r="24" spans="1:18" x14ac:dyDescent="0.35">
      <c r="A24" s="2"/>
      <c r="B24" s="2"/>
      <c r="C24" s="2"/>
      <c r="D24" s="2"/>
      <c r="E24" s="2"/>
      <c r="G24" s="98" t="s">
        <v>65</v>
      </c>
      <c r="H24" s="98"/>
      <c r="I24" s="98"/>
      <c r="J24" s="98"/>
      <c r="K24" s="2"/>
      <c r="L24" s="2"/>
      <c r="M24" s="2"/>
      <c r="N24" s="2"/>
      <c r="O24" s="2"/>
      <c r="P24" s="2"/>
      <c r="Q24" s="2"/>
    </row>
    <row r="25" spans="1:18" x14ac:dyDescent="0.35">
      <c r="A25" s="2"/>
      <c r="B25" s="2"/>
      <c r="C25" s="2"/>
      <c r="D25" s="2"/>
      <c r="E25" s="2"/>
      <c r="G25" s="98" t="s">
        <v>66</v>
      </c>
      <c r="H25" s="98"/>
      <c r="I25" s="98"/>
      <c r="J25" s="98"/>
      <c r="K25" s="2"/>
      <c r="L25" s="2"/>
      <c r="M25" s="2"/>
      <c r="N25" s="2"/>
      <c r="O25" s="2"/>
      <c r="P25" s="2"/>
      <c r="Q25" s="2"/>
    </row>
    <row r="26" spans="1:18" ht="21" x14ac:dyDescent="0.5">
      <c r="A26" s="2"/>
      <c r="B26" s="2"/>
      <c r="C26" s="2"/>
      <c r="D26" s="2"/>
      <c r="E26" s="2"/>
      <c r="G26" s="99" t="s">
        <v>67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x14ac:dyDescent="0.35">
      <c r="A27" s="2"/>
      <c r="B27" s="2"/>
      <c r="C27" s="2"/>
      <c r="D27" s="2"/>
      <c r="E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8" x14ac:dyDescent="0.35">
      <c r="A28" s="2"/>
      <c r="B28" s="2"/>
      <c r="C28" s="2"/>
      <c r="D28" s="2"/>
      <c r="E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Protection algorithmName="SHA-512" hashValue="jeZLWwmO0GRACDPjmco+FIKjQQQ9YTBut57KNGfj7XVcxxIuhjLAUiiLccjFXhBdvzNDHPPwILcafCvY22o4sw==" saltValue="r1jaoXua9CoWaaFnHAFmNQ==" spinCount="100000" sheet="1" objects="1" scenarios="1" selectLockedCells="1"/>
  <mergeCells count="26">
    <mergeCell ref="L19:R19"/>
    <mergeCell ref="A20:R20"/>
    <mergeCell ref="L1:L18"/>
    <mergeCell ref="M18:R18"/>
    <mergeCell ref="R2:R17"/>
    <mergeCell ref="A2:E2"/>
    <mergeCell ref="I18:J18"/>
    <mergeCell ref="F18:G18"/>
    <mergeCell ref="G13:I13"/>
    <mergeCell ref="G14:I14"/>
    <mergeCell ref="G15:I15"/>
    <mergeCell ref="G16:I16"/>
    <mergeCell ref="G17:I17"/>
    <mergeCell ref="O1:P1"/>
    <mergeCell ref="Q1:R1"/>
    <mergeCell ref="A1:K1"/>
    <mergeCell ref="B3:D3"/>
    <mergeCell ref="H3:J3"/>
    <mergeCell ref="F3:G3"/>
    <mergeCell ref="F2:G2"/>
    <mergeCell ref="H2:K2"/>
    <mergeCell ref="I4:J4"/>
    <mergeCell ref="C4:D4"/>
    <mergeCell ref="I19:J19"/>
    <mergeCell ref="F19:G19"/>
    <mergeCell ref="A19:D19"/>
  </mergeCells>
  <dataValidations disablePrompts="1" count="3">
    <dataValidation type="decimal" allowBlank="1" showInputMessage="1" showErrorMessage="1" sqref="F9:F12 G9:G10 G12" xr:uid="{03A5626D-DD5B-48B4-B417-58C05599FE70}">
      <formula1>-1</formula1>
      <formula2>1</formula2>
    </dataValidation>
    <dataValidation type="decimal" allowBlank="1" showInputMessage="1" showErrorMessage="1" error="Only upto 100% change is expected" sqref="N9:N17" xr:uid="{55101EEE-80A3-4DEB-BE00-DD193425371E}">
      <formula1>0</formula1>
      <formula2>1</formula2>
    </dataValidation>
    <dataValidation type="list" allowBlank="1" showInputMessage="1" showErrorMessage="1" sqref="O9:O17" xr:uid="{D1DE634B-A822-44D8-8867-EEC017C31D3A}">
      <formula1>$N$1:$O$1</formula1>
    </dataValidation>
  </dataValidations>
  <hyperlinks>
    <hyperlink ref="G26" r:id="rId1" xr:uid="{D3919026-9C36-4C15-8410-664693F141C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RAJU</dc:creator>
  <cp:lastModifiedBy>RAJU</cp:lastModifiedBy>
  <cp:lastPrinted>2019-12-27T13:18:32Z</cp:lastPrinted>
  <dcterms:created xsi:type="dcterms:W3CDTF">2019-11-22T06:57:47Z</dcterms:created>
  <dcterms:modified xsi:type="dcterms:W3CDTF">2019-12-28T13:40:14Z</dcterms:modified>
</cp:coreProperties>
</file>